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4\"/>
    </mc:Choice>
  </mc:AlternateContent>
  <xr:revisionPtr revIDLastSave="0" documentId="13_ncr:1_{6461A53B-B84D-4338-80F1-5093102BC0FC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322-02-01" sheetId="6" r:id="rId6"/>
    <sheet name="ОСР 322-09-01" sheetId="7" r:id="rId7"/>
    <sheet name="ОСР 322-12-01" sheetId="8" r:id="rId8"/>
    <sheet name="ОСР 331-02-01" sheetId="9" r:id="rId9"/>
    <sheet name="ОСР 27-09-01" sheetId="10" r:id="rId10"/>
    <sheet name="ОСР 12-01" sheetId="11" r:id="rId11"/>
    <sheet name="ОСР 556-02-01" sheetId="12" r:id="rId12"/>
    <sheet name="ОСР 556-12-01" sheetId="13" r:id="rId13"/>
    <sheet name="Источники ЦИ" sheetId="14" r:id="rId14"/>
    <sheet name="Цена МАТ и ОБ по ТКП" sheetId="15" r:id="rId15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77" i="2"/>
  <c r="G78" i="2" s="1"/>
  <c r="G80" i="2" s="1"/>
  <c r="G81" i="2" s="1"/>
  <c r="G82" i="2" s="1"/>
  <c r="F77" i="2"/>
  <c r="F78" i="2" s="1"/>
  <c r="F80" i="2" s="1"/>
  <c r="F81" i="2" s="1"/>
  <c r="F82" i="2" s="1"/>
  <c r="G76" i="2"/>
  <c r="F76" i="2"/>
  <c r="E76" i="2"/>
  <c r="E77" i="2" s="1"/>
  <c r="E78" i="2" s="1"/>
  <c r="E80" i="2" s="1"/>
  <c r="E81" i="2" s="1"/>
  <c r="E82" i="2" s="1"/>
  <c r="D76" i="2"/>
  <c r="D77" i="2" s="1"/>
  <c r="G66" i="2"/>
  <c r="F66" i="2"/>
  <c r="E66" i="2"/>
  <c r="D66" i="2"/>
  <c r="H66" i="2" s="1"/>
  <c r="H65" i="2"/>
  <c r="G44" i="2"/>
  <c r="F44" i="2"/>
  <c r="E44" i="2"/>
  <c r="D44" i="2"/>
  <c r="H44" i="2" s="1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3" i="2"/>
  <c r="F23" i="2"/>
  <c r="E23" i="2"/>
  <c r="D23" i="2"/>
  <c r="H23" i="2" s="1"/>
  <c r="H22" i="2"/>
  <c r="C40" i="1" l="1"/>
  <c r="C39" i="1"/>
  <c r="C32" i="1"/>
  <c r="C31" i="1"/>
  <c r="D78" i="2"/>
  <c r="H77" i="2"/>
  <c r="H76" i="2"/>
  <c r="C42" i="1" l="1"/>
  <c r="H78" i="2"/>
  <c r="D80" i="2"/>
  <c r="D81" i="2" l="1"/>
  <c r="H80" i="2"/>
  <c r="H81" i="2" l="1"/>
  <c r="D82" i="2"/>
  <c r="H82" i="2" s="1"/>
</calcChain>
</file>

<file path=xl/sharedStrings.xml><?xml version="1.0" encoding="utf-8"?>
<sst xmlns="http://schemas.openxmlformats.org/spreadsheetml/2006/main" count="523" uniqueCount="202">
  <si>
    <t>СВОДКА ЗАТРАТ</t>
  </si>
  <si>
    <t>P_0784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</si>
  <si>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</si>
  <si>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</si>
  <si>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</si>
  <si>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</si>
  <si>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</si>
  <si>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</si>
  <si>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</si>
  <si>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</si>
  <si>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</si>
  <si>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</si>
  <si>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</si>
  <si>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</si>
  <si>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</si>
  <si>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</si>
  <si>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</si>
  <si>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</si>
  <si>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</si>
  <si>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</si>
  <si>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</si>
  <si>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</si>
  <si>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</si>
  <si>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</si>
  <si>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</si>
  <si>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</si>
  <si>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 322-02-01</t>
  </si>
  <si>
    <t>"Реконструкция РУ-0,4 кВ КТП Яг 907/160кВА"Ставропольский район,Самарская область</t>
  </si>
  <si>
    <t>ЛС-331-01</t>
  </si>
  <si>
    <t>Электроснабжение РУ-0,4 кВ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</si>
  <si>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</si>
  <si>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</si>
  <si>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</si>
  <si>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</si>
  <si>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</si>
  <si>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</si>
  <si>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</si>
  <si>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</si>
  <si>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</si>
  <si>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</si>
  <si>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</si>
  <si>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</si>
  <si>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</si>
  <si>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</si>
  <si>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</si>
  <si>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</si>
  <si>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</si>
  <si>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</si>
  <si>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</si>
  <si>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</si>
  <si>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</si>
  <si>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</si>
  <si>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</si>
  <si>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</si>
  <si>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</si>
  <si>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</si>
  <si>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</si>
  <si>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</si>
  <si>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</si>
  <si>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</si>
  <si>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</si>
  <si>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</si>
  <si>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Письмо Госстроя №1336-ВК/1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</si>
  <si>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</si>
  <si>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</si>
  <si>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</si>
  <si>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</si>
  <si>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</si>
  <si>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</si>
  <si>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</si>
  <si>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</si>
  <si>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</si>
  <si>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</si>
  <si>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</si>
  <si>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</si>
  <si>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</si>
  <si>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</si>
  <si>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</si>
  <si>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</si>
  <si>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</si>
  <si>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</si>
  <si>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</si>
  <si>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</si>
  <si>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</si>
  <si>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</si>
  <si>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</si>
  <si>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</si>
  <si>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Смета №1,2</t>
  </si>
  <si>
    <t>ОСР-556-12-01</t>
  </si>
  <si>
    <t>Проектные и Изыскательские работы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</si>
  <si>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</si>
  <si>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</si>
  <si>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</si>
  <si>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</si>
  <si>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</si>
  <si>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</si>
  <si>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</si>
  <si>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</si>
  <si>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</si>
  <si>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</si>
  <si>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</si>
  <si>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</si>
  <si>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</si>
  <si>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</si>
  <si>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</si>
  <si>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</si>
  <si>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</si>
  <si>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</si>
  <si>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</si>
  <si>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</si>
  <si>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</si>
  <si>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Проектные работы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</si>
  <si>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</si>
  <si>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</si>
  <si>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</si>
  <si>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</si>
  <si>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</si>
  <si>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</si>
  <si>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</si>
  <si>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</si>
  <si>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</si>
  <si>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</si>
  <si>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</si>
  <si>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</si>
  <si>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</si>
  <si>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</si>
  <si>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</si>
  <si>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</si>
  <si>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</si>
  <si>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</si>
  <si>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</si>
  <si>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</si>
  <si>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</si>
  <si>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</si>
  <si>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</si>
  <si>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</si>
  <si>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</si>
  <si>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</si>
  <si>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</si>
  <si>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27-09-01</t>
  </si>
  <si>
    <t>"Реконструкция оборудования РУ-0,4 кВ ЗТП НО 1109/250 кВА" г. Отрадный Самарская область</t>
  </si>
  <si>
    <t>Монтаж ШПСН</t>
  </si>
  <si>
    <t>ОСР 305-12-01</t>
  </si>
  <si>
    <t>ОСР 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</si>
  <si>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</si>
  <si>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</si>
  <si>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</si>
  <si>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</si>
  <si>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</si>
  <si>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</si>
  <si>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</si>
  <si>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331-02-01</t>
  </si>
  <si>
    <t>ОСР 556-02-01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</si>
  <si>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</si>
  <si>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</si>
  <si>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</si>
  <si>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</si>
  <si>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</si>
  <si>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</si>
  <si>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</si>
  <si>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</si>
  <si>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</si>
  <si>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</si>
  <si>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</si>
  <si>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</si>
  <si>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</si>
  <si>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</si>
  <si>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</si>
  <si>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</si>
  <si>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РУ-0,4 кВ ЩО-70 (трансформаторная)</t>
  </si>
  <si>
    <t>РУ-0,4 кВ ЩО-70 (линейная)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</si>
  <si>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</si>
  <si>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</si>
  <si>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</si>
  <si>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</si>
  <si>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</si>
  <si>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</si>
  <si>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</si>
  <si>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</si>
  <si>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</si>
  <si>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</si>
  <si>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</si>
  <si>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</si>
  <si>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</si>
  <si>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</si>
  <si>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</si>
  <si>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№105 от 27.02.2024г СВЭМ</t>
  </si>
  <si>
    <t>КП СВЭМ №363 от 05.06.2024</t>
  </si>
  <si>
    <t>КП СВЭМ №363 от 05.06.2024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</si>
  <si>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</si>
  <si>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</si>
  <si>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</si>
  <si>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</si>
  <si>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</si>
  <si>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</si>
  <si>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</si>
  <si>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</si>
  <si>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</si>
  <si>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</si>
  <si>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</si>
  <si>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</si>
  <si>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ЗТП БОР 705/315 кВА в части замены трансформатора на 400кВА , замена ячеек 10кВ -3 шт., установка шкафов 0,4кВ (3шт.)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</si>
</sst>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6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70B39287-FD3B-45D9-954F-3E07FDC7A3CC}"/>
    <cellStyle name="Обычный" xfId="0" builtinId="0"/>
    <cellStyle name="Обычный 2" xfId="4" xr:uid="{6293409F-54CA-43A4-9A41-89179127449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A33" sqref="A33:C33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6.109375" customWidth="1"/>
    <col min="6" max="9" width="14.5546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189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171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172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173</v>
      </c>
      <c r="C26" s="54"/>
      <c r="D26" s="51"/>
      <c r="E26" s="51"/>
      <c r="F26" s="51"/>
      <c r="G26" s="52"/>
      <c r="H26" s="52" t="s">
        <v>174</v>
      </c>
      <c r="I26" s="52"/>
    </row>
    <row r="27" spans="1:9" ht="17.100000000000001" customHeight="1" x14ac:dyDescent="0.3">
      <c r="A27" s="55" t="s">
        <v>6</v>
      </c>
      <c r="B27" s="53" t="s">
        <v>175</v>
      </c>
      <c r="C27" s="56">
        <v>0</v>
      </c>
      <c r="D27" s="57"/>
      <c r="E27" s="57"/>
      <c r="F27" s="57"/>
      <c r="G27" s="58" t="s">
        <v>176</v>
      </c>
      <c r="H27" s="58" t="s">
        <v>177</v>
      </c>
      <c r="I27" s="58" t="s">
        <v>178</v>
      </c>
    </row>
    <row r="28" spans="1:9" ht="17.100000000000001" customHeight="1" x14ac:dyDescent="0.3">
      <c r="A28" s="55" t="s">
        <v>7</v>
      </c>
      <c r="B28" s="53" t="s">
        <v>179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180</v>
      </c>
      <c r="C29" s="62">
        <f>ССР!G73*1.2</f>
        <v>1133.2361425871038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1133.2361425871038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181</v>
      </c>
      <c r="C31" s="62">
        <f>C30-ROUND(C30/1.2,5)</f>
        <v>188.87269258710387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182</v>
      </c>
      <c r="C32" s="67">
        <f>C30*I36</f>
        <v>1314.5451994093423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183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173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175</v>
      </c>
      <c r="C35" s="76">
        <f>ССР!D82+ССР!E82</f>
        <v>2292.3728847747279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179</v>
      </c>
      <c r="C36" s="76">
        <f>ССР!F82</f>
        <v>12142.097233722834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180</v>
      </c>
      <c r="C37" s="76">
        <f>(ССР!G78-ССР!G73)*1.2</f>
        <v>572.26969043291638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15006.739808930479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181</v>
      </c>
      <c r="C39" s="62">
        <f>C38-ROUND(C38/1.2,5)</f>
        <v>2501.123298930479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182</v>
      </c>
      <c r="C40" s="77">
        <f>C38*I37</f>
        <v>18177.279400851359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184</v>
      </c>
      <c r="C42" s="103">
        <f>C40+C32</f>
        <v>19491.824600260701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185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54</v>
      </c>
      <c r="D13" s="19">
        <v>0</v>
      </c>
      <c r="E13" s="19">
        <v>0</v>
      </c>
      <c r="F13" s="19">
        <v>0</v>
      </c>
      <c r="G13" s="19">
        <v>65.265000000000001</v>
      </c>
      <c r="H13" s="19">
        <v>65.265000000000001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65.265000000000001</v>
      </c>
      <c r="H14" s="19">
        <v>65.265000000000001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73</v>
      </c>
      <c r="D13" s="19">
        <v>0</v>
      </c>
      <c r="E13" s="19">
        <v>0</v>
      </c>
      <c r="F13" s="19">
        <v>0</v>
      </c>
      <c r="G13" s="19">
        <v>286.03500000000003</v>
      </c>
      <c r="H13" s="19">
        <v>286.03500000000003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286.03500000000003</v>
      </c>
      <c r="H14" s="19">
        <v>286.03500000000003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200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31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201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111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122</v>
      </c>
      <c r="C13" s="25" t="s">
        <v>111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12"/>
  <sheetViews>
    <sheetView topLeftCell="A70" zoomScale="75" zoomScaleNormal="87" workbookViewId="0">
      <selection activeCell="E84" sqref="E84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123</v>
      </c>
      <c r="B1" s="37" t="s">
        <v>124</v>
      </c>
      <c r="C1" s="37" t="s">
        <v>125</v>
      </c>
      <c r="D1" s="37" t="s">
        <v>126</v>
      </c>
      <c r="E1" s="37" t="s">
        <v>127</v>
      </c>
      <c r="F1" s="37" t="s">
        <v>128</v>
      </c>
      <c r="G1" s="37" t="s">
        <v>129</v>
      </c>
      <c r="H1" s="37" t="s">
        <v>130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95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131</v>
      </c>
      <c r="B4" s="42" t="s">
        <v>132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133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134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135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98</v>
      </c>
      <c r="B8" s="98"/>
      <c r="C8" s="96" t="s">
        <v>137</v>
      </c>
      <c r="D8" s="44">
        <v>4734.4414068495998</v>
      </c>
      <c r="E8" s="41">
        <v>1</v>
      </c>
      <c r="F8" s="41" t="s">
        <v>136</v>
      </c>
      <c r="G8" s="44">
        <v>4734.4414068495998</v>
      </c>
      <c r="H8" s="47"/>
    </row>
    <row r="9" spans="1:8" x14ac:dyDescent="0.3">
      <c r="A9" s="100">
        <v>1</v>
      </c>
      <c r="B9" s="42" t="s">
        <v>132</v>
      </c>
      <c r="C9" s="96"/>
      <c r="D9" s="44">
        <v>850.80290444695004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133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134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135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54</v>
      </c>
      <c r="B13" s="95"/>
      <c r="C13" s="37"/>
      <c r="D13" s="43">
        <v>161.61960144413999</v>
      </c>
      <c r="E13" s="41"/>
      <c r="F13" s="41"/>
      <c r="G13" s="41"/>
      <c r="H13" s="47"/>
    </row>
    <row r="14" spans="1:8" x14ac:dyDescent="0.3">
      <c r="A14" s="96" t="s">
        <v>138</v>
      </c>
      <c r="B14" s="42" t="s">
        <v>132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133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134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135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54</v>
      </c>
      <c r="B18" s="98"/>
      <c r="C18" s="96" t="s">
        <v>137</v>
      </c>
      <c r="D18" s="44">
        <v>96.354601444140002</v>
      </c>
      <c r="E18" s="41">
        <v>1</v>
      </c>
      <c r="F18" s="41" t="s">
        <v>136</v>
      </c>
      <c r="G18" s="44">
        <v>96.354601444140002</v>
      </c>
      <c r="H18" s="47"/>
    </row>
    <row r="19" spans="1:8" x14ac:dyDescent="0.3">
      <c r="A19" s="100">
        <v>1</v>
      </c>
      <c r="B19" s="42" t="s">
        <v>132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133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134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135</v>
      </c>
      <c r="C22" s="96"/>
      <c r="D22" s="44">
        <v>96.354601444140002</v>
      </c>
      <c r="E22" s="41"/>
      <c r="F22" s="41"/>
      <c r="G22" s="41"/>
      <c r="H22" s="99"/>
    </row>
    <row r="23" spans="1:8" x14ac:dyDescent="0.3">
      <c r="A23" s="96" t="s">
        <v>139</v>
      </c>
      <c r="B23" s="42" t="s">
        <v>132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133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134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135</v>
      </c>
      <c r="C26" s="37"/>
      <c r="D26" s="43">
        <v>161.61960144413999</v>
      </c>
      <c r="E26" s="41"/>
      <c r="F26" s="41"/>
      <c r="G26" s="41"/>
      <c r="H26" s="47"/>
    </row>
    <row r="27" spans="1:8" x14ac:dyDescent="0.3">
      <c r="A27" s="97" t="s">
        <v>54</v>
      </c>
      <c r="B27" s="98"/>
      <c r="C27" s="96" t="s">
        <v>141</v>
      </c>
      <c r="D27" s="44">
        <v>65.265000000000001</v>
      </c>
      <c r="E27" s="41">
        <v>3</v>
      </c>
      <c r="F27" s="41" t="s">
        <v>136</v>
      </c>
      <c r="G27" s="44">
        <v>21.754999999999999</v>
      </c>
      <c r="H27" s="47"/>
    </row>
    <row r="28" spans="1:8" x14ac:dyDescent="0.3">
      <c r="A28" s="100">
        <v>1</v>
      </c>
      <c r="B28" s="42" t="s">
        <v>132</v>
      </c>
      <c r="C28" s="96"/>
      <c r="D28" s="44">
        <v>0</v>
      </c>
      <c r="E28" s="41"/>
      <c r="F28" s="41"/>
      <c r="G28" s="41"/>
      <c r="H28" s="99" t="s">
        <v>140</v>
      </c>
    </row>
    <row r="29" spans="1:8" x14ac:dyDescent="0.3">
      <c r="A29" s="96"/>
      <c r="B29" s="42" t="s">
        <v>133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134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135</v>
      </c>
      <c r="C31" s="96"/>
      <c r="D31" s="44">
        <v>65.265000000000001</v>
      </c>
      <c r="E31" s="41"/>
      <c r="F31" s="41"/>
      <c r="G31" s="41"/>
      <c r="H31" s="99"/>
    </row>
    <row r="32" spans="1:8" ht="24.6" x14ac:dyDescent="0.3">
      <c r="A32" s="94" t="s">
        <v>73</v>
      </c>
      <c r="B32" s="95"/>
      <c r="C32" s="37"/>
      <c r="D32" s="43">
        <v>676.41905999999994</v>
      </c>
      <c r="E32" s="41"/>
      <c r="F32" s="41"/>
      <c r="G32" s="41"/>
      <c r="H32" s="47"/>
    </row>
    <row r="33" spans="1:8" x14ac:dyDescent="0.3">
      <c r="A33" s="96" t="s">
        <v>142</v>
      </c>
      <c r="B33" s="42" t="s">
        <v>132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133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134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135</v>
      </c>
      <c r="C36" s="37"/>
      <c r="D36" s="43">
        <v>390.38405999999998</v>
      </c>
      <c r="E36" s="41"/>
      <c r="F36" s="41"/>
      <c r="G36" s="41"/>
      <c r="H36" s="47"/>
    </row>
    <row r="37" spans="1:8" x14ac:dyDescent="0.3">
      <c r="A37" s="97" t="s">
        <v>73</v>
      </c>
      <c r="B37" s="98"/>
      <c r="C37" s="96" t="s">
        <v>137</v>
      </c>
      <c r="D37" s="44">
        <v>390.38405999999998</v>
      </c>
      <c r="E37" s="41">
        <v>1</v>
      </c>
      <c r="F37" s="41" t="s">
        <v>136</v>
      </c>
      <c r="G37" s="44">
        <v>390.38405999999998</v>
      </c>
      <c r="H37" s="47"/>
    </row>
    <row r="38" spans="1:8" x14ac:dyDescent="0.3">
      <c r="A38" s="100">
        <v>1</v>
      </c>
      <c r="B38" s="42" t="s">
        <v>132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133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134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135</v>
      </c>
      <c r="C41" s="96"/>
      <c r="D41" s="44">
        <v>390.38405999999998</v>
      </c>
      <c r="E41" s="41"/>
      <c r="F41" s="41"/>
      <c r="G41" s="41"/>
      <c r="H41" s="99"/>
    </row>
    <row r="42" spans="1:8" x14ac:dyDescent="0.3">
      <c r="A42" s="96" t="s">
        <v>143</v>
      </c>
      <c r="B42" s="42" t="s">
        <v>132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/>
      <c r="B43" s="42" t="s">
        <v>133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134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135</v>
      </c>
      <c r="C45" s="37"/>
      <c r="D45" s="43">
        <v>676.41905999999994</v>
      </c>
      <c r="E45" s="41"/>
      <c r="F45" s="41"/>
      <c r="G45" s="41"/>
      <c r="H45" s="47"/>
    </row>
    <row r="46" spans="1:8" x14ac:dyDescent="0.3">
      <c r="A46" s="97" t="s">
        <v>73</v>
      </c>
      <c r="B46" s="98"/>
      <c r="C46" s="96" t="s">
        <v>141</v>
      </c>
      <c r="D46" s="44">
        <v>286.03500000000003</v>
      </c>
      <c r="E46" s="41">
        <v>3</v>
      </c>
      <c r="F46" s="41" t="s">
        <v>136</v>
      </c>
      <c r="G46" s="44">
        <v>95.344999999999999</v>
      </c>
      <c r="H46" s="47"/>
    </row>
    <row r="47" spans="1:8" x14ac:dyDescent="0.3">
      <c r="A47" s="100">
        <v>1</v>
      </c>
      <c r="B47" s="42" t="s">
        <v>132</v>
      </c>
      <c r="C47" s="96"/>
      <c r="D47" s="44">
        <v>0</v>
      </c>
      <c r="E47" s="41"/>
      <c r="F47" s="41"/>
      <c r="G47" s="41"/>
      <c r="H47" s="99" t="s">
        <v>140</v>
      </c>
    </row>
    <row r="48" spans="1:8" x14ac:dyDescent="0.3">
      <c r="A48" s="96"/>
      <c r="B48" s="42" t="s">
        <v>133</v>
      </c>
      <c r="C48" s="96"/>
      <c r="D48" s="44">
        <v>0</v>
      </c>
      <c r="E48" s="41"/>
      <c r="F48" s="41"/>
      <c r="G48" s="41"/>
      <c r="H48" s="99"/>
    </row>
    <row r="49" spans="1:8" x14ac:dyDescent="0.3">
      <c r="A49" s="96"/>
      <c r="B49" s="42" t="s">
        <v>134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135</v>
      </c>
      <c r="C50" s="96"/>
      <c r="D50" s="44">
        <v>286.03500000000003</v>
      </c>
      <c r="E50" s="41"/>
      <c r="F50" s="41"/>
      <c r="G50" s="41"/>
      <c r="H50" s="99"/>
    </row>
    <row r="51" spans="1:8" ht="24.6" x14ac:dyDescent="0.3">
      <c r="A51" s="94" t="s">
        <v>105</v>
      </c>
      <c r="B51" s="95"/>
      <c r="C51" s="37"/>
      <c r="D51" s="43">
        <v>5047.5503747178</v>
      </c>
      <c r="E51" s="41"/>
      <c r="F51" s="41"/>
      <c r="G51" s="41"/>
      <c r="H51" s="47"/>
    </row>
    <row r="52" spans="1:8" x14ac:dyDescent="0.3">
      <c r="A52" s="96" t="s">
        <v>26</v>
      </c>
      <c r="B52" s="42" t="s">
        <v>132</v>
      </c>
      <c r="C52" s="37"/>
      <c r="D52" s="43">
        <v>204.04250080809999</v>
      </c>
      <c r="E52" s="41"/>
      <c r="F52" s="41"/>
      <c r="G52" s="41"/>
      <c r="H52" s="47"/>
    </row>
    <row r="53" spans="1:8" x14ac:dyDescent="0.3">
      <c r="A53" s="96"/>
      <c r="B53" s="42" t="s">
        <v>133</v>
      </c>
      <c r="C53" s="37"/>
      <c r="D53" s="43">
        <v>88.329543777956999</v>
      </c>
      <c r="E53" s="41"/>
      <c r="F53" s="41"/>
      <c r="G53" s="41"/>
      <c r="H53" s="47"/>
    </row>
    <row r="54" spans="1:8" x14ac:dyDescent="0.3">
      <c r="A54" s="96"/>
      <c r="B54" s="42" t="s">
        <v>134</v>
      </c>
      <c r="C54" s="37"/>
      <c r="D54" s="43">
        <v>4550.0379834314999</v>
      </c>
      <c r="E54" s="41"/>
      <c r="F54" s="41"/>
      <c r="G54" s="41"/>
      <c r="H54" s="47"/>
    </row>
    <row r="55" spans="1:8" x14ac:dyDescent="0.3">
      <c r="A55" s="96"/>
      <c r="B55" s="42" t="s">
        <v>135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 t="s">
        <v>107</v>
      </c>
      <c r="B56" s="98"/>
      <c r="C56" s="96" t="s">
        <v>146</v>
      </c>
      <c r="D56" s="44">
        <v>4842.4100280175999</v>
      </c>
      <c r="E56" s="41">
        <v>3</v>
      </c>
      <c r="F56" s="41" t="s">
        <v>144</v>
      </c>
      <c r="G56" s="44">
        <v>1614.1366760059</v>
      </c>
      <c r="H56" s="47"/>
    </row>
    <row r="57" spans="1:8" x14ac:dyDescent="0.3">
      <c r="A57" s="100">
        <v>1</v>
      </c>
      <c r="B57" s="42" t="s">
        <v>132</v>
      </c>
      <c r="C57" s="96"/>
      <c r="D57" s="44">
        <v>204.04250080809999</v>
      </c>
      <c r="E57" s="41"/>
      <c r="F57" s="41"/>
      <c r="G57" s="41"/>
      <c r="H57" s="99" t="s">
        <v>145</v>
      </c>
    </row>
    <row r="58" spans="1:8" x14ac:dyDescent="0.3">
      <c r="A58" s="96"/>
      <c r="B58" s="42" t="s">
        <v>133</v>
      </c>
      <c r="C58" s="96"/>
      <c r="D58" s="44">
        <v>88.329543777956999</v>
      </c>
      <c r="E58" s="41"/>
      <c r="F58" s="41"/>
      <c r="G58" s="41"/>
      <c r="H58" s="99"/>
    </row>
    <row r="59" spans="1:8" x14ac:dyDescent="0.3">
      <c r="A59" s="96"/>
      <c r="B59" s="42" t="s">
        <v>134</v>
      </c>
      <c r="C59" s="96"/>
      <c r="D59" s="44">
        <v>4550.0379834314999</v>
      </c>
      <c r="E59" s="41"/>
      <c r="F59" s="41"/>
      <c r="G59" s="41"/>
      <c r="H59" s="99"/>
    </row>
    <row r="60" spans="1:8" x14ac:dyDescent="0.3">
      <c r="A60" s="96"/>
      <c r="B60" s="42" t="s">
        <v>135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 t="s">
        <v>61</v>
      </c>
      <c r="B61" s="42" t="s">
        <v>132</v>
      </c>
      <c r="C61" s="37"/>
      <c r="D61" s="43">
        <v>204.04250080809999</v>
      </c>
      <c r="E61" s="41"/>
      <c r="F61" s="41"/>
      <c r="G61" s="41"/>
      <c r="H61" s="47"/>
    </row>
    <row r="62" spans="1:8" x14ac:dyDescent="0.3">
      <c r="A62" s="96"/>
      <c r="B62" s="42" t="s">
        <v>133</v>
      </c>
      <c r="C62" s="37"/>
      <c r="D62" s="43">
        <v>88.329543777956999</v>
      </c>
      <c r="E62" s="41"/>
      <c r="F62" s="41"/>
      <c r="G62" s="41"/>
      <c r="H62" s="47"/>
    </row>
    <row r="63" spans="1:8" x14ac:dyDescent="0.3">
      <c r="A63" s="96"/>
      <c r="B63" s="42" t="s">
        <v>134</v>
      </c>
      <c r="C63" s="37"/>
      <c r="D63" s="43">
        <v>4550.0379834314999</v>
      </c>
      <c r="E63" s="41"/>
      <c r="F63" s="41"/>
      <c r="G63" s="41"/>
      <c r="H63" s="47"/>
    </row>
    <row r="64" spans="1:8" x14ac:dyDescent="0.3">
      <c r="A64" s="96"/>
      <c r="B64" s="42" t="s">
        <v>135</v>
      </c>
      <c r="C64" s="37"/>
      <c r="D64" s="43">
        <v>205.14034670023</v>
      </c>
      <c r="E64" s="41"/>
      <c r="F64" s="41"/>
      <c r="G64" s="41"/>
      <c r="H64" s="47"/>
    </row>
    <row r="65" spans="1:8" x14ac:dyDescent="0.3">
      <c r="A65" s="97" t="s">
        <v>64</v>
      </c>
      <c r="B65" s="98"/>
      <c r="C65" s="96" t="s">
        <v>146</v>
      </c>
      <c r="D65" s="44">
        <v>205.14034670023</v>
      </c>
      <c r="E65" s="41">
        <v>3</v>
      </c>
      <c r="F65" s="41" t="s">
        <v>144</v>
      </c>
      <c r="G65" s="44">
        <v>68.380115566743001</v>
      </c>
      <c r="H65" s="47"/>
    </row>
    <row r="66" spans="1:8" x14ac:dyDescent="0.3">
      <c r="A66" s="100">
        <v>1</v>
      </c>
      <c r="B66" s="42" t="s">
        <v>132</v>
      </c>
      <c r="C66" s="96"/>
      <c r="D66" s="44">
        <v>0</v>
      </c>
      <c r="E66" s="41"/>
      <c r="F66" s="41"/>
      <c r="G66" s="41"/>
      <c r="H66" s="99" t="s">
        <v>145</v>
      </c>
    </row>
    <row r="67" spans="1:8" x14ac:dyDescent="0.3">
      <c r="A67" s="96"/>
      <c r="B67" s="42" t="s">
        <v>133</v>
      </c>
      <c r="C67" s="96"/>
      <c r="D67" s="44">
        <v>0</v>
      </c>
      <c r="E67" s="41"/>
      <c r="F67" s="41"/>
      <c r="G67" s="41"/>
      <c r="H67" s="99"/>
    </row>
    <row r="68" spans="1:8" x14ac:dyDescent="0.3">
      <c r="A68" s="96"/>
      <c r="B68" s="42" t="s">
        <v>134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135</v>
      </c>
      <c r="C69" s="96"/>
      <c r="D69" s="44">
        <v>205.14034670023</v>
      </c>
      <c r="E69" s="41"/>
      <c r="F69" s="41"/>
      <c r="G69" s="41"/>
      <c r="H69" s="99"/>
    </row>
    <row r="70" spans="1:8" ht="24.6" x14ac:dyDescent="0.3">
      <c r="A70" s="94" t="s">
        <v>111</v>
      </c>
      <c r="B70" s="95"/>
      <c r="C70" s="37"/>
      <c r="D70" s="43">
        <v>173652.13861595999</v>
      </c>
      <c r="E70" s="41"/>
      <c r="F70" s="41"/>
      <c r="G70" s="41"/>
      <c r="H70" s="47"/>
    </row>
    <row r="71" spans="1:8" x14ac:dyDescent="0.3">
      <c r="A71" s="96" t="s">
        <v>86</v>
      </c>
      <c r="B71" s="42" t="s">
        <v>132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6"/>
      <c r="B72" s="42" t="s">
        <v>133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134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135</v>
      </c>
      <c r="C74" s="37"/>
      <c r="D74" s="43">
        <v>246.92122465201999</v>
      </c>
      <c r="E74" s="41"/>
      <c r="F74" s="41"/>
      <c r="G74" s="41"/>
      <c r="H74" s="47"/>
    </row>
    <row r="75" spans="1:8" x14ac:dyDescent="0.3">
      <c r="A75" s="97" t="s">
        <v>111</v>
      </c>
      <c r="B75" s="98"/>
      <c r="C75" s="96" t="s">
        <v>146</v>
      </c>
      <c r="D75" s="44">
        <v>246.92122465201999</v>
      </c>
      <c r="E75" s="41">
        <v>3</v>
      </c>
      <c r="F75" s="41" t="s">
        <v>144</v>
      </c>
      <c r="G75" s="44">
        <v>82.307074884005999</v>
      </c>
      <c r="H75" s="47"/>
    </row>
    <row r="76" spans="1:8" x14ac:dyDescent="0.3">
      <c r="A76" s="100">
        <v>1</v>
      </c>
      <c r="B76" s="42" t="s">
        <v>132</v>
      </c>
      <c r="C76" s="96"/>
      <c r="D76" s="44">
        <v>0</v>
      </c>
      <c r="E76" s="41"/>
      <c r="F76" s="41"/>
      <c r="G76" s="41"/>
      <c r="H76" s="99" t="s">
        <v>145</v>
      </c>
    </row>
    <row r="77" spans="1:8" x14ac:dyDescent="0.3">
      <c r="A77" s="96"/>
      <c r="B77" s="42" t="s">
        <v>133</v>
      </c>
      <c r="C77" s="96"/>
      <c r="D77" s="44">
        <v>0</v>
      </c>
      <c r="E77" s="41"/>
      <c r="F77" s="41"/>
      <c r="G77" s="41"/>
      <c r="H77" s="99"/>
    </row>
    <row r="78" spans="1:8" x14ac:dyDescent="0.3">
      <c r="A78" s="96"/>
      <c r="B78" s="42" t="s">
        <v>134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135</v>
      </c>
      <c r="C79" s="96"/>
      <c r="D79" s="44">
        <v>246.92122465201999</v>
      </c>
      <c r="E79" s="41"/>
      <c r="F79" s="41"/>
      <c r="G79" s="41"/>
      <c r="H79" s="99"/>
    </row>
    <row r="80" spans="1:8" x14ac:dyDescent="0.3">
      <c r="A80" s="96" t="s">
        <v>147</v>
      </c>
      <c r="B80" s="42" t="s">
        <v>132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/>
      <c r="B81" s="42" t="s">
        <v>133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134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135</v>
      </c>
      <c r="C83" s="37"/>
      <c r="D83" s="43">
        <v>173652.13861595999</v>
      </c>
      <c r="E83" s="41"/>
      <c r="F83" s="41"/>
      <c r="G83" s="41"/>
      <c r="H83" s="47"/>
    </row>
    <row r="84" spans="1:8" x14ac:dyDescent="0.3">
      <c r="A84" s="97" t="s">
        <v>111</v>
      </c>
      <c r="B84" s="98"/>
      <c r="C84" s="96" t="s">
        <v>150</v>
      </c>
      <c r="D84" s="44">
        <v>173405.21739129999</v>
      </c>
      <c r="E84" s="41">
        <v>3.0000000000000001E-5</v>
      </c>
      <c r="F84" s="41" t="s">
        <v>148</v>
      </c>
      <c r="G84" s="44">
        <v>7225217391.3043003</v>
      </c>
      <c r="H84" s="47"/>
    </row>
    <row r="85" spans="1:8" x14ac:dyDescent="0.3">
      <c r="A85" s="100">
        <v>1</v>
      </c>
      <c r="B85" s="42" t="s">
        <v>132</v>
      </c>
      <c r="C85" s="96"/>
      <c r="D85" s="44">
        <v>0</v>
      </c>
      <c r="E85" s="41"/>
      <c r="F85" s="41"/>
      <c r="G85" s="41"/>
      <c r="H85" s="99" t="s">
        <v>149</v>
      </c>
    </row>
    <row r="86" spans="1:8" x14ac:dyDescent="0.3">
      <c r="A86" s="96"/>
      <c r="B86" s="42" t="s">
        <v>133</v>
      </c>
      <c r="C86" s="96"/>
      <c r="D86" s="44">
        <v>0</v>
      </c>
      <c r="E86" s="41"/>
      <c r="F86" s="41"/>
      <c r="G86" s="41"/>
      <c r="H86" s="99"/>
    </row>
    <row r="87" spans="1:8" x14ac:dyDescent="0.3">
      <c r="A87" s="96"/>
      <c r="B87" s="42" t="s">
        <v>134</v>
      </c>
      <c r="C87" s="96"/>
      <c r="D87" s="44">
        <v>0</v>
      </c>
      <c r="E87" s="41"/>
      <c r="F87" s="41"/>
      <c r="G87" s="41"/>
      <c r="H87" s="99"/>
    </row>
    <row r="88" spans="1:8" x14ac:dyDescent="0.3">
      <c r="A88" s="96"/>
      <c r="B88" s="42" t="s">
        <v>135</v>
      </c>
      <c r="C88" s="96"/>
      <c r="D88" s="44">
        <v>173405.21739129999</v>
      </c>
      <c r="E88" s="41"/>
      <c r="F88" s="41"/>
      <c r="G88" s="41"/>
      <c r="H88" s="99"/>
    </row>
    <row r="89" spans="1:8" ht="24.6" x14ac:dyDescent="0.3">
      <c r="A89" s="94" t="s">
        <v>113</v>
      </c>
      <c r="B89" s="95"/>
      <c r="C89" s="37"/>
      <c r="D89" s="43">
        <v>1971.9749999999999</v>
      </c>
      <c r="E89" s="41"/>
      <c r="F89" s="41"/>
      <c r="G89" s="41"/>
      <c r="H89" s="47"/>
    </row>
    <row r="90" spans="1:8" x14ac:dyDescent="0.3">
      <c r="A90" s="96" t="s">
        <v>151</v>
      </c>
      <c r="B90" s="42" t="s">
        <v>132</v>
      </c>
      <c r="C90" s="37"/>
      <c r="D90" s="43">
        <v>8.625</v>
      </c>
      <c r="E90" s="41"/>
      <c r="F90" s="41"/>
      <c r="G90" s="41"/>
      <c r="H90" s="47"/>
    </row>
    <row r="91" spans="1:8" x14ac:dyDescent="0.3">
      <c r="A91" s="96"/>
      <c r="B91" s="42" t="s">
        <v>133</v>
      </c>
      <c r="C91" s="37"/>
      <c r="D91" s="43">
        <v>511.45499999999998</v>
      </c>
      <c r="E91" s="41"/>
      <c r="F91" s="41"/>
      <c r="G91" s="41"/>
      <c r="H91" s="47"/>
    </row>
    <row r="92" spans="1:8" x14ac:dyDescent="0.3">
      <c r="A92" s="96"/>
      <c r="B92" s="42" t="s">
        <v>134</v>
      </c>
      <c r="C92" s="37"/>
      <c r="D92" s="43">
        <v>1451.895</v>
      </c>
      <c r="E92" s="41"/>
      <c r="F92" s="41"/>
      <c r="G92" s="41"/>
      <c r="H92" s="47"/>
    </row>
    <row r="93" spans="1:8" x14ac:dyDescent="0.3">
      <c r="A93" s="96"/>
      <c r="B93" s="42" t="s">
        <v>135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7" t="s">
        <v>29</v>
      </c>
      <c r="B94" s="98"/>
      <c r="C94" s="96" t="s">
        <v>141</v>
      </c>
      <c r="D94" s="44">
        <v>1971.9749999999999</v>
      </c>
      <c r="E94" s="41">
        <v>3</v>
      </c>
      <c r="F94" s="41" t="s">
        <v>136</v>
      </c>
      <c r="G94" s="44">
        <v>657.32500000000005</v>
      </c>
      <c r="H94" s="47"/>
    </row>
    <row r="95" spans="1:8" x14ac:dyDescent="0.3">
      <c r="A95" s="100">
        <v>1</v>
      </c>
      <c r="B95" s="42" t="s">
        <v>132</v>
      </c>
      <c r="C95" s="96"/>
      <c r="D95" s="44">
        <v>8.625</v>
      </c>
      <c r="E95" s="41"/>
      <c r="F95" s="41"/>
      <c r="G95" s="41"/>
      <c r="H95" s="99" t="s">
        <v>140</v>
      </c>
    </row>
    <row r="96" spans="1:8" x14ac:dyDescent="0.3">
      <c r="A96" s="96"/>
      <c r="B96" s="42" t="s">
        <v>133</v>
      </c>
      <c r="C96" s="96"/>
      <c r="D96" s="44">
        <v>511.45499999999998</v>
      </c>
      <c r="E96" s="41"/>
      <c r="F96" s="41"/>
      <c r="G96" s="41"/>
      <c r="H96" s="99"/>
    </row>
    <row r="97" spans="1:8" x14ac:dyDescent="0.3">
      <c r="A97" s="96"/>
      <c r="B97" s="42" t="s">
        <v>134</v>
      </c>
      <c r="C97" s="96"/>
      <c r="D97" s="44">
        <v>1451.895</v>
      </c>
      <c r="E97" s="41"/>
      <c r="F97" s="41"/>
      <c r="G97" s="41"/>
      <c r="H97" s="99"/>
    </row>
    <row r="98" spans="1:8" x14ac:dyDescent="0.3">
      <c r="A98" s="96"/>
      <c r="B98" s="42" t="s">
        <v>135</v>
      </c>
      <c r="C98" s="96"/>
      <c r="D98" s="44">
        <v>0</v>
      </c>
      <c r="E98" s="41"/>
      <c r="F98" s="41"/>
      <c r="G98" s="41"/>
      <c r="H98" s="99"/>
    </row>
    <row r="99" spans="1:8" ht="24.6" x14ac:dyDescent="0.3">
      <c r="A99" s="94" t="s">
        <v>119</v>
      </c>
      <c r="B99" s="95"/>
      <c r="C99" s="37"/>
      <c r="D99" s="43">
        <v>37.762898550724998</v>
      </c>
      <c r="E99" s="41"/>
      <c r="F99" s="41"/>
      <c r="G99" s="41"/>
      <c r="H99" s="47"/>
    </row>
    <row r="100" spans="1:8" x14ac:dyDescent="0.3">
      <c r="A100" s="96" t="s">
        <v>152</v>
      </c>
      <c r="B100" s="42" t="s">
        <v>132</v>
      </c>
      <c r="C100" s="37"/>
      <c r="D100" s="43">
        <v>37.762898550724998</v>
      </c>
      <c r="E100" s="41"/>
      <c r="F100" s="41"/>
      <c r="G100" s="41"/>
      <c r="H100" s="47"/>
    </row>
    <row r="101" spans="1:8" x14ac:dyDescent="0.3">
      <c r="A101" s="96"/>
      <c r="B101" s="42" t="s">
        <v>133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6"/>
      <c r="B102" s="42" t="s">
        <v>134</v>
      </c>
      <c r="C102" s="37"/>
      <c r="D102" s="43">
        <v>0</v>
      </c>
      <c r="E102" s="41"/>
      <c r="F102" s="41"/>
      <c r="G102" s="41"/>
      <c r="H102" s="47"/>
    </row>
    <row r="103" spans="1:8" x14ac:dyDescent="0.3">
      <c r="A103" s="96"/>
      <c r="B103" s="42" t="s">
        <v>135</v>
      </c>
      <c r="C103" s="37"/>
      <c r="D103" s="43">
        <v>0</v>
      </c>
      <c r="E103" s="41"/>
      <c r="F103" s="41"/>
      <c r="G103" s="41"/>
      <c r="H103" s="47"/>
    </row>
    <row r="104" spans="1:8" x14ac:dyDescent="0.3">
      <c r="A104" s="97" t="s">
        <v>31</v>
      </c>
      <c r="B104" s="98"/>
      <c r="C104" s="96" t="s">
        <v>150</v>
      </c>
      <c r="D104" s="44">
        <v>37.762898550724998</v>
      </c>
      <c r="E104" s="41">
        <v>2.4000000000000001E-5</v>
      </c>
      <c r="F104" s="41" t="s">
        <v>148</v>
      </c>
      <c r="G104" s="44">
        <v>1573454.1062802</v>
      </c>
      <c r="H104" s="47"/>
    </row>
    <row r="105" spans="1:8" x14ac:dyDescent="0.3">
      <c r="A105" s="100">
        <v>1</v>
      </c>
      <c r="B105" s="42" t="s">
        <v>132</v>
      </c>
      <c r="C105" s="96"/>
      <c r="D105" s="44">
        <v>37.762898550724998</v>
      </c>
      <c r="E105" s="41"/>
      <c r="F105" s="41"/>
      <c r="G105" s="41"/>
      <c r="H105" s="99" t="s">
        <v>149</v>
      </c>
    </row>
    <row r="106" spans="1:8" x14ac:dyDescent="0.3">
      <c r="A106" s="96"/>
      <c r="B106" s="42" t="s">
        <v>133</v>
      </c>
      <c r="C106" s="96"/>
      <c r="D106" s="44">
        <v>0</v>
      </c>
      <c r="E106" s="41"/>
      <c r="F106" s="41"/>
      <c r="G106" s="41"/>
      <c r="H106" s="99"/>
    </row>
    <row r="107" spans="1:8" x14ac:dyDescent="0.3">
      <c r="A107" s="96"/>
      <c r="B107" s="42" t="s">
        <v>134</v>
      </c>
      <c r="C107" s="96"/>
      <c r="D107" s="44">
        <v>0</v>
      </c>
      <c r="E107" s="41"/>
      <c r="F107" s="41"/>
      <c r="G107" s="41"/>
      <c r="H107" s="99"/>
    </row>
    <row r="108" spans="1:8" x14ac:dyDescent="0.3">
      <c r="A108" s="96"/>
      <c r="B108" s="42" t="s">
        <v>135</v>
      </c>
      <c r="C108" s="96"/>
      <c r="D108" s="44">
        <v>0</v>
      </c>
      <c r="E108" s="41"/>
      <c r="F108" s="41"/>
      <c r="G108" s="41"/>
      <c r="H108" s="99"/>
    </row>
    <row r="109" spans="1:8" x14ac:dyDescent="0.3">
      <c r="A109" s="46"/>
      <c r="C109" s="46"/>
      <c r="D109" s="40"/>
      <c r="E109" s="40"/>
      <c r="F109" s="40"/>
      <c r="G109" s="40"/>
      <c r="H109" s="49"/>
    </row>
    <row r="111" spans="1:8" x14ac:dyDescent="0.3">
      <c r="A111" s="93" t="s">
        <v>153</v>
      </c>
      <c r="B111" s="93"/>
      <c r="C111" s="93"/>
      <c r="D111" s="93"/>
      <c r="E111" s="93"/>
      <c r="F111" s="93"/>
      <c r="G111" s="93"/>
      <c r="H111" s="93"/>
    </row>
    <row r="112" spans="1:8" x14ac:dyDescent="0.3">
      <c r="A112" s="93" t="s">
        <v>154</v>
      </c>
      <c r="B112" s="93"/>
      <c r="C112" s="93"/>
      <c r="D112" s="93"/>
      <c r="E112" s="93"/>
      <c r="F112" s="93"/>
      <c r="G112" s="93"/>
      <c r="H112" s="93"/>
    </row>
  </sheetData>
  <mergeCells count="64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A64"/>
    <mergeCell ref="A65:B65"/>
    <mergeCell ref="H66:H69"/>
    <mergeCell ref="C65:C69"/>
    <mergeCell ref="A66:A69"/>
    <mergeCell ref="A70:B70"/>
    <mergeCell ref="A71:A74"/>
    <mergeCell ref="A75:B75"/>
    <mergeCell ref="H76:H79"/>
    <mergeCell ref="C75:C79"/>
    <mergeCell ref="A76:A79"/>
    <mergeCell ref="A80:A83"/>
    <mergeCell ref="A84:B84"/>
    <mergeCell ref="H85:H88"/>
    <mergeCell ref="C84:C88"/>
    <mergeCell ref="A85:A88"/>
    <mergeCell ref="A89:B89"/>
    <mergeCell ref="A90:A93"/>
    <mergeCell ref="A94:B94"/>
    <mergeCell ref="H95:H98"/>
    <mergeCell ref="C94:C98"/>
    <mergeCell ref="A95:A98"/>
    <mergeCell ref="A111:H111"/>
    <mergeCell ref="A112:H112"/>
    <mergeCell ref="A99:B99"/>
    <mergeCell ref="A100:A103"/>
    <mergeCell ref="A104:B104"/>
    <mergeCell ref="H105:H108"/>
    <mergeCell ref="C104:C108"/>
    <mergeCell ref="A105:A10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155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156</v>
      </c>
      <c r="B3" s="6" t="s">
        <v>157</v>
      </c>
      <c r="C3" s="6" t="s">
        <v>158</v>
      </c>
      <c r="D3" s="6" t="s">
        <v>159</v>
      </c>
      <c r="E3" s="6" t="s">
        <v>160</v>
      </c>
      <c r="F3" s="6" t="s">
        <v>161</v>
      </c>
      <c r="G3" s="6" t="s">
        <v>162</v>
      </c>
      <c r="H3" s="6" t="s">
        <v>163</v>
      </c>
    </row>
    <row r="4" spans="1:8" ht="39" customHeight="1" x14ac:dyDescent="0.3">
      <c r="A4" s="25" t="s">
        <v>164</v>
      </c>
      <c r="B4" s="26" t="s">
        <v>136</v>
      </c>
      <c r="C4" s="27">
        <v>1</v>
      </c>
      <c r="D4" s="27">
        <v>3821.7702800983002</v>
      </c>
      <c r="E4" s="26" t="s">
        <v>165</v>
      </c>
      <c r="F4" s="25" t="s">
        <v>164</v>
      </c>
      <c r="G4" s="27">
        <v>3821.7702800983002</v>
      </c>
      <c r="H4" s="28" t="s">
        <v>186</v>
      </c>
    </row>
    <row r="5" spans="1:8" ht="39" customHeight="1" x14ac:dyDescent="0.3">
      <c r="A5" s="25" t="s">
        <v>166</v>
      </c>
      <c r="B5" s="26" t="s">
        <v>136</v>
      </c>
      <c r="C5" s="27">
        <v>3</v>
      </c>
      <c r="D5" s="27">
        <v>826.33740497558995</v>
      </c>
      <c r="E5" s="26">
        <v>10</v>
      </c>
      <c r="F5" s="25" t="s">
        <v>166</v>
      </c>
      <c r="G5" s="27">
        <v>2479.0122149268</v>
      </c>
      <c r="H5" s="28" t="s">
        <v>187</v>
      </c>
    </row>
    <row r="6" spans="1:8" ht="39" customHeight="1" x14ac:dyDescent="0.3">
      <c r="A6" s="25" t="s">
        <v>167</v>
      </c>
      <c r="B6" s="26" t="s">
        <v>136</v>
      </c>
      <c r="C6" s="27">
        <v>3</v>
      </c>
      <c r="D6" s="27">
        <v>672.81914181661</v>
      </c>
      <c r="E6" s="26">
        <v>10</v>
      </c>
      <c r="F6" s="25" t="s">
        <v>167</v>
      </c>
      <c r="G6" s="27">
        <v>2018.4574254498</v>
      </c>
      <c r="H6" s="28" t="s">
        <v>188</v>
      </c>
    </row>
    <row r="7" spans="1:8" ht="39" hidden="1" customHeight="1" x14ac:dyDescent="0.3">
      <c r="A7" s="25" t="s">
        <v>168</v>
      </c>
      <c r="B7" s="26" t="s">
        <v>136</v>
      </c>
      <c r="C7" s="27">
        <v>6</v>
      </c>
      <c r="D7" s="27">
        <v>8.7615421164317002</v>
      </c>
      <c r="E7" s="26"/>
      <c r="F7" s="26"/>
      <c r="G7" s="27">
        <v>52.569252698589999</v>
      </c>
      <c r="H7" s="28"/>
    </row>
    <row r="8" spans="1:8" ht="39" hidden="1" customHeight="1" x14ac:dyDescent="0.3">
      <c r="A8" s="25" t="s">
        <v>169</v>
      </c>
      <c r="B8" s="26" t="s">
        <v>136</v>
      </c>
      <c r="C8" s="27">
        <v>1.5</v>
      </c>
      <c r="D8" s="27">
        <v>470.14575000000002</v>
      </c>
      <c r="E8" s="26">
        <v>0.4</v>
      </c>
      <c r="F8" s="26"/>
      <c r="G8" s="27">
        <v>705.21862499999997</v>
      </c>
      <c r="H8" s="28"/>
    </row>
    <row r="9" spans="1:8" ht="39" hidden="1" customHeight="1" x14ac:dyDescent="0.3">
      <c r="A9" s="25" t="s">
        <v>170</v>
      </c>
      <c r="B9" s="26" t="s">
        <v>136</v>
      </c>
      <c r="C9" s="27">
        <v>1.5</v>
      </c>
      <c r="D9" s="27">
        <v>491.08711</v>
      </c>
      <c r="E9" s="26">
        <v>0.4</v>
      </c>
      <c r="F9" s="26"/>
      <c r="G9" s="27">
        <v>736.63066500000002</v>
      </c>
      <c r="H9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16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190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204.04250080809999</v>
      </c>
      <c r="E26" s="20">
        <v>88.329543777956999</v>
      </c>
      <c r="F26" s="20">
        <v>4550.0379834314999</v>
      </c>
      <c r="G26" s="20">
        <v>0</v>
      </c>
      <c r="H26" s="20">
        <v>4842.4100280175999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8.625</v>
      </c>
      <c r="E27" s="20">
        <v>511.45499999999998</v>
      </c>
      <c r="F27" s="20">
        <v>1451.895</v>
      </c>
      <c r="G27" s="20">
        <v>0</v>
      </c>
      <c r="H27" s="20">
        <v>1971.9749999999999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41.20442154205</v>
      </c>
      <c r="E28" s="20">
        <v>0</v>
      </c>
      <c r="F28" s="20">
        <v>0</v>
      </c>
      <c r="G28" s="20">
        <v>0</v>
      </c>
      <c r="H28" s="20">
        <v>41.20442154205</v>
      </c>
    </row>
    <row r="29" spans="1:8" ht="17.100000000000001" customHeight="1" x14ac:dyDescent="0.3">
      <c r="A29" s="6"/>
      <c r="B29" s="9"/>
      <c r="C29" s="9" t="s">
        <v>32</v>
      </c>
      <c r="D29" s="20">
        <v>1104.6748267971</v>
      </c>
      <c r="E29" s="20">
        <v>661.65276608232</v>
      </c>
      <c r="F29" s="20">
        <v>9823.7032635298001</v>
      </c>
      <c r="G29" s="20">
        <v>0</v>
      </c>
      <c r="H29" s="20">
        <v>11590.030856408999</v>
      </c>
    </row>
    <row r="30" spans="1:8" ht="17.100000000000001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7.100000000000001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3.9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7.100000000000001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7.100000000000001" customHeight="1" x14ac:dyDescent="0.3">
      <c r="A45" s="6"/>
      <c r="B45" s="9"/>
      <c r="C45" s="9" t="s">
        <v>43</v>
      </c>
      <c r="D45" s="20">
        <v>1104.6748267971</v>
      </c>
      <c r="E45" s="20">
        <v>661.65276608232</v>
      </c>
      <c r="F45" s="20">
        <v>9823.7032635298001</v>
      </c>
      <c r="G45" s="20">
        <v>0</v>
      </c>
      <c r="H45" s="20">
        <v>11590.030856408999</v>
      </c>
    </row>
    <row r="46" spans="1:8" ht="17.100000000000001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26.382897765934999</v>
      </c>
      <c r="E47" s="20">
        <v>3.7423973418621999</v>
      </c>
      <c r="F47" s="20">
        <v>0</v>
      </c>
      <c r="G47" s="20">
        <v>0</v>
      </c>
      <c r="H47" s="20">
        <v>30.125295107797001</v>
      </c>
    </row>
    <row r="48" spans="1:8" ht="31.2" x14ac:dyDescent="0.3">
      <c r="A48" s="6">
        <v>6</v>
      </c>
      <c r="B48" s="6" t="s">
        <v>47</v>
      </c>
      <c r="C48" s="32" t="s">
        <v>48</v>
      </c>
      <c r="D48" s="20">
        <v>0.18</v>
      </c>
      <c r="E48" s="20">
        <v>10.23</v>
      </c>
      <c r="F48" s="20">
        <v>0</v>
      </c>
      <c r="G48" s="20">
        <v>0</v>
      </c>
      <c r="H48" s="20">
        <v>10.41</v>
      </c>
    </row>
    <row r="49" spans="1:8" ht="31.2" x14ac:dyDescent="0.3">
      <c r="A49" s="6">
        <v>7</v>
      </c>
      <c r="B49" s="6" t="s">
        <v>45</v>
      </c>
      <c r="C49" s="32" t="s">
        <v>49</v>
      </c>
      <c r="D49" s="20">
        <v>0.82408843084099004</v>
      </c>
      <c r="E49" s="20">
        <v>0</v>
      </c>
      <c r="F49" s="20">
        <v>0</v>
      </c>
      <c r="G49" s="20">
        <v>0</v>
      </c>
      <c r="H49" s="20">
        <v>0.82408843084099004</v>
      </c>
    </row>
    <row r="50" spans="1:8" ht="17.100000000000001" customHeight="1" x14ac:dyDescent="0.3">
      <c r="A50" s="6"/>
      <c r="B50" s="9"/>
      <c r="C50" s="9" t="s">
        <v>50</v>
      </c>
      <c r="D50" s="20">
        <v>27.386986196776</v>
      </c>
      <c r="E50" s="20">
        <v>13.972397341862001</v>
      </c>
      <c r="F50" s="20">
        <v>0</v>
      </c>
      <c r="G50" s="20">
        <v>0</v>
      </c>
      <c r="H50" s="20">
        <v>41.359383538637999</v>
      </c>
    </row>
    <row r="51" spans="1:8" ht="17.100000000000001" customHeight="1" x14ac:dyDescent="0.3">
      <c r="A51" s="6"/>
      <c r="B51" s="9"/>
      <c r="C51" s="9" t="s">
        <v>51</v>
      </c>
      <c r="D51" s="20">
        <v>1132.0618129939</v>
      </c>
      <c r="E51" s="20">
        <v>675.62516342417996</v>
      </c>
      <c r="F51" s="20">
        <v>9823.7032635298001</v>
      </c>
      <c r="G51" s="20">
        <v>0</v>
      </c>
      <c r="H51" s="20">
        <v>11631.390239947999</v>
      </c>
    </row>
    <row r="52" spans="1:8" ht="17.100000000000001" customHeight="1" x14ac:dyDescent="0.3">
      <c r="A52" s="6"/>
      <c r="B52" s="9"/>
      <c r="C52" s="9" t="s">
        <v>52</v>
      </c>
      <c r="D52" s="20"/>
      <c r="E52" s="20"/>
      <c r="F52" s="20"/>
      <c r="G52" s="20"/>
      <c r="H52" s="20"/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96.354601444140002</v>
      </c>
      <c r="H53" s="20">
        <v>96.354601444140002</v>
      </c>
    </row>
    <row r="54" spans="1:8" ht="31.2" x14ac:dyDescent="0.3">
      <c r="A54" s="6">
        <v>9</v>
      </c>
      <c r="B54" s="6" t="s">
        <v>55</v>
      </c>
      <c r="C54" s="7" t="s">
        <v>56</v>
      </c>
      <c r="D54" s="20">
        <v>29.130985802771999</v>
      </c>
      <c r="E54" s="20">
        <v>4.0076565288973001</v>
      </c>
      <c r="F54" s="20">
        <v>0</v>
      </c>
      <c r="G54" s="20">
        <v>0</v>
      </c>
      <c r="H54" s="20">
        <v>33.138642331669999</v>
      </c>
    </row>
    <row r="55" spans="1:8" x14ac:dyDescent="0.3">
      <c r="A55" s="6">
        <v>10</v>
      </c>
      <c r="B55" s="6" t="s">
        <v>57</v>
      </c>
      <c r="C55" s="7" t="s">
        <v>58</v>
      </c>
      <c r="D55" s="20">
        <v>0</v>
      </c>
      <c r="E55" s="20">
        <v>0</v>
      </c>
      <c r="F55" s="20">
        <v>0</v>
      </c>
      <c r="G55" s="20">
        <v>20.300087536766</v>
      </c>
      <c r="H55" s="20">
        <v>20.300087536766</v>
      </c>
    </row>
    <row r="56" spans="1:8" x14ac:dyDescent="0.3">
      <c r="A56" s="6">
        <v>11</v>
      </c>
      <c r="B56" s="6"/>
      <c r="C56" s="7" t="s">
        <v>59</v>
      </c>
      <c r="D56" s="20">
        <v>0</v>
      </c>
      <c r="E56" s="20">
        <v>0</v>
      </c>
      <c r="F56" s="20">
        <v>0</v>
      </c>
      <c r="G56" s="20">
        <v>25.669404141807998</v>
      </c>
      <c r="H56" s="20">
        <v>25.669404141807998</v>
      </c>
    </row>
    <row r="57" spans="1:8" x14ac:dyDescent="0.3">
      <c r="A57" s="6">
        <v>12</v>
      </c>
      <c r="B57" s="6"/>
      <c r="C57" s="7" t="s">
        <v>60</v>
      </c>
      <c r="D57" s="20">
        <v>0</v>
      </c>
      <c r="E57" s="20">
        <v>0</v>
      </c>
      <c r="F57" s="20">
        <v>0</v>
      </c>
      <c r="G57" s="20">
        <v>15.173001129397001</v>
      </c>
      <c r="H57" s="20">
        <v>15.173001129397001</v>
      </c>
    </row>
    <row r="58" spans="1:8" ht="31.2" x14ac:dyDescent="0.3">
      <c r="A58" s="6">
        <v>13</v>
      </c>
      <c r="B58" s="6" t="s">
        <v>61</v>
      </c>
      <c r="C58" s="7" t="s">
        <v>27</v>
      </c>
      <c r="D58" s="20">
        <v>0</v>
      </c>
      <c r="E58" s="20">
        <v>0</v>
      </c>
      <c r="F58" s="20">
        <v>0</v>
      </c>
      <c r="G58" s="20">
        <v>205.14034670023</v>
      </c>
      <c r="H58" s="20">
        <v>205.14034670023</v>
      </c>
    </row>
    <row r="59" spans="1:8" x14ac:dyDescent="0.3">
      <c r="A59" s="6">
        <v>14</v>
      </c>
      <c r="B59" s="6" t="s">
        <v>62</v>
      </c>
      <c r="C59" s="7" t="s">
        <v>58</v>
      </c>
      <c r="D59" s="20">
        <v>0</v>
      </c>
      <c r="E59" s="20">
        <v>0</v>
      </c>
      <c r="F59" s="20">
        <v>0</v>
      </c>
      <c r="G59" s="20">
        <v>7.5931950956392003</v>
      </c>
      <c r="H59" s="20">
        <v>7.5931950956392003</v>
      </c>
    </row>
    <row r="60" spans="1:8" x14ac:dyDescent="0.3">
      <c r="A60" s="6">
        <v>15</v>
      </c>
      <c r="B60" s="6" t="s">
        <v>63</v>
      </c>
      <c r="C60" s="7" t="s">
        <v>64</v>
      </c>
      <c r="D60" s="20">
        <v>0</v>
      </c>
      <c r="E60" s="20">
        <v>0</v>
      </c>
      <c r="F60" s="20">
        <v>0</v>
      </c>
      <c r="G60" s="20">
        <v>65.265000000000001</v>
      </c>
      <c r="H60" s="20">
        <v>65.265000000000001</v>
      </c>
    </row>
    <row r="61" spans="1:8" ht="31.2" x14ac:dyDescent="0.3">
      <c r="A61" s="6">
        <v>16</v>
      </c>
      <c r="B61" s="6" t="s">
        <v>65</v>
      </c>
      <c r="C61" s="7" t="s">
        <v>56</v>
      </c>
      <c r="D61" s="20">
        <v>0.22500000000000001</v>
      </c>
      <c r="E61" s="20">
        <v>13.62</v>
      </c>
      <c r="F61" s="20">
        <v>0</v>
      </c>
      <c r="G61" s="20">
        <v>0</v>
      </c>
      <c r="H61" s="20">
        <v>13.845000000000001</v>
      </c>
    </row>
    <row r="62" spans="1:8" ht="17.100000000000001" customHeight="1" x14ac:dyDescent="0.3">
      <c r="A62" s="6"/>
      <c r="B62" s="9"/>
      <c r="C62" s="9" t="s">
        <v>66</v>
      </c>
      <c r="D62" s="20">
        <v>29.355985802772</v>
      </c>
      <c r="E62" s="20">
        <v>17.627656528896999</v>
      </c>
      <c r="F62" s="20">
        <v>0</v>
      </c>
      <c r="G62" s="20">
        <v>435.49563604797999</v>
      </c>
      <c r="H62" s="20">
        <v>482.47927837965</v>
      </c>
    </row>
    <row r="63" spans="1:8" ht="17.100000000000001" customHeight="1" x14ac:dyDescent="0.3">
      <c r="A63" s="6"/>
      <c r="B63" s="9"/>
      <c r="C63" s="9" t="s">
        <v>67</v>
      </c>
      <c r="D63" s="20">
        <v>1161.4177987967</v>
      </c>
      <c r="E63" s="20">
        <v>693.25281995308001</v>
      </c>
      <c r="F63" s="20">
        <v>9823.7032635298001</v>
      </c>
      <c r="G63" s="20">
        <v>435.49563604797999</v>
      </c>
      <c r="H63" s="20">
        <v>12113.869518328</v>
      </c>
    </row>
    <row r="64" spans="1:8" ht="17.100000000000001" customHeight="1" x14ac:dyDescent="0.3">
      <c r="A64" s="6"/>
      <c r="B64" s="9"/>
      <c r="C64" s="9" t="s">
        <v>68</v>
      </c>
      <c r="D64" s="20"/>
      <c r="E64" s="20"/>
      <c r="F64" s="20"/>
      <c r="G64" s="20"/>
      <c r="H64" s="20"/>
    </row>
    <row r="65" spans="1:8" x14ac:dyDescent="0.3">
      <c r="A65" s="6"/>
      <c r="B65" s="6"/>
      <c r="C65" s="7"/>
      <c r="D65" s="20"/>
      <c r="E65" s="20"/>
      <c r="F65" s="20"/>
      <c r="G65" s="20"/>
      <c r="H65" s="20">
        <f>SUM(D65:G65)</f>
        <v>0</v>
      </c>
    </row>
    <row r="66" spans="1:8" ht="17.100000000000001" customHeight="1" x14ac:dyDescent="0.3">
      <c r="A66" s="6"/>
      <c r="B66" s="9"/>
      <c r="C66" s="9" t="s">
        <v>69</v>
      </c>
      <c r="D66" s="20">
        <f>SUM(D65:D65)</f>
        <v>0</v>
      </c>
      <c r="E66" s="20">
        <f>SUM(E65:E65)</f>
        <v>0</v>
      </c>
      <c r="F66" s="20">
        <f>SUM(F65:F65)</f>
        <v>0</v>
      </c>
      <c r="G66" s="20">
        <f>SUM(G65:G65)</f>
        <v>0</v>
      </c>
      <c r="H66" s="20">
        <f>SUM(D66:G66)</f>
        <v>0</v>
      </c>
    </row>
    <row r="67" spans="1:8" ht="17.100000000000001" customHeight="1" x14ac:dyDescent="0.3">
      <c r="A67" s="6"/>
      <c r="B67" s="9"/>
      <c r="C67" s="9" t="s">
        <v>70</v>
      </c>
      <c r="D67" s="20">
        <v>1161.4177987967</v>
      </c>
      <c r="E67" s="20">
        <v>693.25281995308001</v>
      </c>
      <c r="F67" s="20">
        <v>9823.7032635298001</v>
      </c>
      <c r="G67" s="20">
        <v>435.49563604797999</v>
      </c>
      <c r="H67" s="20">
        <v>12113.869518328</v>
      </c>
    </row>
    <row r="68" spans="1:8" ht="153" customHeight="1" x14ac:dyDescent="0.3">
      <c r="A68" s="6"/>
      <c r="B68" s="9"/>
      <c r="C68" s="9" t="s">
        <v>71</v>
      </c>
      <c r="D68" s="20"/>
      <c r="E68" s="20"/>
      <c r="F68" s="20"/>
      <c r="G68" s="20"/>
      <c r="H68" s="20"/>
    </row>
    <row r="69" spans="1:8" x14ac:dyDescent="0.3">
      <c r="A69" s="6">
        <v>17</v>
      </c>
      <c r="B69" s="6" t="s">
        <v>72</v>
      </c>
      <c r="C69" s="7" t="s">
        <v>73</v>
      </c>
      <c r="D69" s="20">
        <v>0</v>
      </c>
      <c r="E69" s="20">
        <v>0</v>
      </c>
      <c r="F69" s="20">
        <v>0</v>
      </c>
      <c r="G69" s="20">
        <v>390.38405999999998</v>
      </c>
      <c r="H69" s="20">
        <v>390.38405999999998</v>
      </c>
    </row>
    <row r="70" spans="1:8" x14ac:dyDescent="0.3">
      <c r="A70" s="6">
        <v>18</v>
      </c>
      <c r="B70" s="6" t="s">
        <v>86</v>
      </c>
      <c r="C70" s="7" t="s">
        <v>89</v>
      </c>
      <c r="D70" s="20">
        <v>0</v>
      </c>
      <c r="E70" s="20">
        <v>0</v>
      </c>
      <c r="F70" s="20">
        <v>0</v>
      </c>
      <c r="G70" s="20">
        <v>246.92122465201999</v>
      </c>
      <c r="H70" s="20">
        <v>246.92122465201999</v>
      </c>
    </row>
    <row r="71" spans="1:8" x14ac:dyDescent="0.3">
      <c r="A71" s="6">
        <v>19</v>
      </c>
      <c r="B71" s="6" t="s">
        <v>87</v>
      </c>
      <c r="C71" s="7" t="s">
        <v>90</v>
      </c>
      <c r="D71" s="20">
        <v>0</v>
      </c>
      <c r="E71" s="20">
        <v>0</v>
      </c>
      <c r="F71" s="20">
        <v>0</v>
      </c>
      <c r="G71" s="20">
        <v>286.03500000000003</v>
      </c>
      <c r="H71" s="20">
        <v>286.03500000000003</v>
      </c>
    </row>
    <row r="72" spans="1:8" x14ac:dyDescent="0.3">
      <c r="A72" s="6">
        <v>20</v>
      </c>
      <c r="B72" s="6" t="s">
        <v>88</v>
      </c>
      <c r="C72" s="7" t="s">
        <v>90</v>
      </c>
      <c r="D72" s="20">
        <v>0</v>
      </c>
      <c r="E72" s="20">
        <v>0</v>
      </c>
      <c r="F72" s="20">
        <v>0</v>
      </c>
      <c r="G72" s="20">
        <v>21.023167503900002</v>
      </c>
      <c r="H72" s="20">
        <v>21.023167503900002</v>
      </c>
    </row>
    <row r="73" spans="1:8" ht="17.100000000000001" customHeight="1" x14ac:dyDescent="0.3">
      <c r="A73" s="6"/>
      <c r="B73" s="9"/>
      <c r="C73" s="9" t="s">
        <v>85</v>
      </c>
      <c r="D73" s="20">
        <v>0</v>
      </c>
      <c r="E73" s="20">
        <v>0</v>
      </c>
      <c r="F73" s="20">
        <v>0</v>
      </c>
      <c r="G73" s="20">
        <v>944.36345215591996</v>
      </c>
      <c r="H73" s="20">
        <v>944.36345215591996</v>
      </c>
    </row>
    <row r="74" spans="1:8" ht="17.100000000000001" customHeight="1" x14ac:dyDescent="0.3">
      <c r="A74" s="6"/>
      <c r="B74" s="9"/>
      <c r="C74" s="9" t="s">
        <v>84</v>
      </c>
      <c r="D74" s="20">
        <v>1161.4177987967</v>
      </c>
      <c r="E74" s="20">
        <v>693.25281995308001</v>
      </c>
      <c r="F74" s="20">
        <v>9823.7032635298001</v>
      </c>
      <c r="G74" s="20">
        <v>1379.8590882039</v>
      </c>
      <c r="H74" s="20">
        <v>13058.232970483001</v>
      </c>
    </row>
    <row r="75" spans="1:8" ht="17.100000000000001" customHeight="1" x14ac:dyDescent="0.3">
      <c r="A75" s="6"/>
      <c r="B75" s="9"/>
      <c r="C75" s="9" t="s">
        <v>83</v>
      </c>
      <c r="D75" s="20"/>
      <c r="E75" s="20"/>
      <c r="F75" s="20"/>
      <c r="G75" s="20"/>
      <c r="H75" s="20"/>
    </row>
    <row r="76" spans="1:8" ht="33.9" customHeight="1" x14ac:dyDescent="0.3">
      <c r="A76" s="6">
        <v>21</v>
      </c>
      <c r="B76" s="6" t="s">
        <v>82</v>
      </c>
      <c r="C76" s="7" t="s">
        <v>81</v>
      </c>
      <c r="D76" s="20">
        <f>D74 * 3%</f>
        <v>34.842533963900998</v>
      </c>
      <c r="E76" s="20">
        <f>E74 * 3%</f>
        <v>20.797584598592401</v>
      </c>
      <c r="F76" s="20">
        <f>F74 * 3%</f>
        <v>294.71109790589401</v>
      </c>
      <c r="G76" s="20">
        <f>G74 * 3%</f>
        <v>41.395772646116995</v>
      </c>
      <c r="H76" s="20">
        <f>SUM(D76:G76)</f>
        <v>391.7469891145044</v>
      </c>
    </row>
    <row r="77" spans="1:8" ht="17.100000000000001" customHeight="1" x14ac:dyDescent="0.3">
      <c r="A77" s="6"/>
      <c r="B77" s="9"/>
      <c r="C77" s="9" t="s">
        <v>80</v>
      </c>
      <c r="D77" s="20">
        <f>D76</f>
        <v>34.842533963900998</v>
      </c>
      <c r="E77" s="20">
        <f>E76</f>
        <v>20.797584598592401</v>
      </c>
      <c r="F77" s="20">
        <f>F76</f>
        <v>294.71109790589401</v>
      </c>
      <c r="G77" s="20">
        <f>G76</f>
        <v>41.395772646116995</v>
      </c>
      <c r="H77" s="20">
        <f>SUM(D77:G77)</f>
        <v>391.7469891145044</v>
      </c>
    </row>
    <row r="78" spans="1:8" ht="17.100000000000001" customHeight="1" x14ac:dyDescent="0.3">
      <c r="A78" s="6"/>
      <c r="B78" s="9"/>
      <c r="C78" s="9" t="s">
        <v>79</v>
      </c>
      <c r="D78" s="20">
        <f>D77 + D74</f>
        <v>1196.2603327606009</v>
      </c>
      <c r="E78" s="20">
        <f>E77 + E74</f>
        <v>714.05040455167239</v>
      </c>
      <c r="F78" s="20">
        <f>F77 + F74</f>
        <v>10118.414361435694</v>
      </c>
      <c r="G78" s="20">
        <f>G77 + G74</f>
        <v>1421.2548608500169</v>
      </c>
      <c r="H78" s="20">
        <f>SUM(D78:G78)</f>
        <v>13449.979959597984</v>
      </c>
    </row>
    <row r="79" spans="1:8" ht="17.100000000000001" customHeight="1" x14ac:dyDescent="0.3">
      <c r="A79" s="6"/>
      <c r="B79" s="9"/>
      <c r="C79" s="9" t="s">
        <v>78</v>
      </c>
      <c r="D79" s="20"/>
      <c r="E79" s="20"/>
      <c r="F79" s="20"/>
      <c r="G79" s="20"/>
      <c r="H79" s="20"/>
    </row>
    <row r="80" spans="1:8" ht="17.100000000000001" customHeight="1" x14ac:dyDescent="0.3">
      <c r="A80" s="6">
        <v>22</v>
      </c>
      <c r="B80" s="6" t="s">
        <v>77</v>
      </c>
      <c r="C80" s="7" t="s">
        <v>76</v>
      </c>
      <c r="D80" s="20">
        <f>D78 * 20%</f>
        <v>239.2520665521202</v>
      </c>
      <c r="E80" s="20">
        <f>E78 * 20%</f>
        <v>142.81008091033448</v>
      </c>
      <c r="F80" s="20">
        <f>F78 * 20%</f>
        <v>2023.6828722871389</v>
      </c>
      <c r="G80" s="20">
        <f>G78 * 20%</f>
        <v>284.25097217000342</v>
      </c>
      <c r="H80" s="20">
        <f>SUM(D80:G80)</f>
        <v>2689.9959919195971</v>
      </c>
    </row>
    <row r="81" spans="1:8" ht="17.100000000000001" customHeight="1" x14ac:dyDescent="0.3">
      <c r="A81" s="6"/>
      <c r="B81" s="9"/>
      <c r="C81" s="9" t="s">
        <v>75</v>
      </c>
      <c r="D81" s="20">
        <f>D80</f>
        <v>239.2520665521202</v>
      </c>
      <c r="E81" s="20">
        <f>E80</f>
        <v>142.81008091033448</v>
      </c>
      <c r="F81" s="20">
        <f>F80</f>
        <v>2023.6828722871389</v>
      </c>
      <c r="G81" s="20">
        <f>G80</f>
        <v>284.25097217000342</v>
      </c>
      <c r="H81" s="20">
        <f>SUM(D81:G81)</f>
        <v>2689.9959919195971</v>
      </c>
    </row>
    <row r="82" spans="1:8" ht="17.100000000000001" customHeight="1" x14ac:dyDescent="0.3">
      <c r="A82" s="6"/>
      <c r="B82" s="9"/>
      <c r="C82" s="9" t="s">
        <v>74</v>
      </c>
      <c r="D82" s="20">
        <f>D81 + D78</f>
        <v>1435.5123993127211</v>
      </c>
      <c r="E82" s="20">
        <f>E81 + E78</f>
        <v>856.86048546200686</v>
      </c>
      <c r="F82" s="20">
        <f>F81 + F78</f>
        <v>12142.097233722834</v>
      </c>
      <c r="G82" s="20">
        <f>G81 + G78</f>
        <v>1705.5058330200204</v>
      </c>
      <c r="H82" s="20">
        <f>SUM(D82:G82)</f>
        <v>16139.975951517583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54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73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204.04250080809999</v>
      </c>
      <c r="E13" s="19">
        <v>88.329543777956999</v>
      </c>
      <c r="F13" s="19">
        <v>4550.0379834314999</v>
      </c>
      <c r="G13" s="19">
        <v>0</v>
      </c>
      <c r="H13" s="19">
        <v>4842.4100280175999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204.04250080809999</v>
      </c>
      <c r="E14" s="19">
        <v>88.329543777956999</v>
      </c>
      <c r="F14" s="19">
        <v>4550.0379834314999</v>
      </c>
      <c r="G14" s="19">
        <v>0</v>
      </c>
      <c r="H14" s="19">
        <v>4842.4100280175999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64</v>
      </c>
      <c r="D13" s="19">
        <v>0</v>
      </c>
      <c r="E13" s="19">
        <v>0</v>
      </c>
      <c r="F13" s="19">
        <v>0</v>
      </c>
      <c r="G13" s="19">
        <v>205.14034670023</v>
      </c>
      <c r="H13" s="19">
        <v>205.14034670023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205.14034670023</v>
      </c>
      <c r="H14" s="19">
        <v>205.14034670023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111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111</v>
      </c>
      <c r="D13" s="19">
        <v>0</v>
      </c>
      <c r="E13" s="19">
        <v>0</v>
      </c>
      <c r="F13" s="19">
        <v>0</v>
      </c>
      <c r="G13" s="19">
        <v>246.92122465201999</v>
      </c>
      <c r="H13" s="19">
        <v>246.92122465201999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0</v>
      </c>
      <c r="E14" s="19">
        <v>0</v>
      </c>
      <c r="F14" s="19">
        <v>0</v>
      </c>
      <c r="G14" s="19">
        <v>246.92122465201999</v>
      </c>
      <c r="H14" s="19">
        <v>246.92122465201999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29</v>
      </c>
      <c r="D13" s="19">
        <v>8.625</v>
      </c>
      <c r="E13" s="19">
        <v>511.45499999999998</v>
      </c>
      <c r="F13" s="19">
        <v>1451.895</v>
      </c>
      <c r="G13" s="19">
        <v>0</v>
      </c>
      <c r="H13" s="19">
        <v>1971.9749999999999</v>
      </c>
      <c r="J13" s="5"/>
    </row>
    <row r="14" spans="1:14" ht="17.100000000000001" customHeight="1" x14ac:dyDescent="0.3">
      <c r="A14" s="6"/>
      <c r="B14" s="9"/>
      <c r="C14" s="9" t="s">
        <v>99</v>
      </c>
      <c r="D14" s="19">
        <v>8.625</v>
      </c>
      <c r="E14" s="19">
        <v>511.45499999999998</v>
      </c>
      <c r="F14" s="19">
        <v>1451.895</v>
      </c>
      <c r="G14" s="19">
        <v>0</v>
      </c>
      <c r="H14" s="19">
        <v>1971.9749999999999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305-02-01</vt:lpstr>
      <vt:lpstr>ОСР 305-09-01</vt:lpstr>
      <vt:lpstr>ОСР 305-12-01</vt:lpstr>
      <vt:lpstr>ОСР 322-02-01</vt:lpstr>
      <vt:lpstr>ОСР 322-09-01</vt:lpstr>
      <vt:lpstr>ОСР 322-12-01</vt:lpstr>
      <vt:lpstr>ОСР 331-02-01</vt:lpstr>
      <vt:lpstr>ОСР 27-09-01</vt:lpstr>
      <vt:lpstr>ОСР 12-01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2025-11-10T11:40:13Z</dcterms:modified>
</cp:coreProperties>
</file>